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vic.sharepoint.com/sites/EducationServices/Shared Documents/07- Lifesaving Education Programs/1. Partner programs and Bush Nippers/2. Partnership package/Portal Resources/1.2. Grant Templates - For Partners/"/>
    </mc:Choice>
  </mc:AlternateContent>
  <xr:revisionPtr revIDLastSave="478" documentId="8_{D59A2773-4D24-4778-BA22-58100F06C3D5}" xr6:coauthVersionLast="47" xr6:coauthVersionMax="47" xr10:uidLastSave="{9D47F10F-A42B-4751-B921-9E8DA165FA3D}"/>
  <bookViews>
    <workbookView xWindow="-15468" yWindow="-3384" windowWidth="15576" windowHeight="8832" activeTab="1" xr2:uid="{00000000-000D-0000-FFFF-FFFF00000000}"/>
  </bookViews>
  <sheets>
    <sheet name="Budget" sheetId="1" r:id="rId1"/>
    <sheet name="Calculations" sheetId="2" r:id="rId2"/>
    <sheet name="Sheet1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D29" i="2"/>
  <c r="F28" i="2"/>
  <c r="D45" i="2"/>
  <c r="D42" i="2"/>
  <c r="A14" i="1" l="1"/>
  <c r="B30" i="1"/>
  <c r="B13" i="1"/>
  <c r="B29" i="2"/>
  <c r="F29" i="2" s="1"/>
  <c r="F30" i="2" s="1"/>
  <c r="B53" i="2"/>
  <c r="B52" i="2"/>
  <c r="D52" i="2"/>
  <c r="F21" i="2"/>
  <c r="F22" i="2"/>
  <c r="F23" i="2"/>
  <c r="F24" i="2"/>
  <c r="D15" i="2"/>
  <c r="D10" i="2"/>
  <c r="F10" i="2" s="1"/>
  <c r="D9" i="2"/>
  <c r="D8" i="2"/>
  <c r="B9" i="2"/>
  <c r="B31" i="1"/>
  <c r="B32" i="1"/>
  <c r="F25" i="2" l="1"/>
  <c r="F20" i="2"/>
  <c r="F16" i="2"/>
  <c r="B8" i="2"/>
  <c r="F8" i="2" s="1"/>
  <c r="F9" i="2"/>
  <c r="F15" i="2"/>
  <c r="F26" i="2" l="1"/>
  <c r="B12" i="1" s="1"/>
  <c r="F17" i="2"/>
  <c r="F11" i="2"/>
  <c r="F12" i="2" s="1"/>
  <c r="B10" i="1" s="1"/>
  <c r="F33" i="2" l="1"/>
  <c r="B14" i="1" s="1"/>
  <c r="F45" i="2"/>
  <c r="F42" i="2"/>
  <c r="C49" i="2"/>
  <c r="B49" i="2"/>
  <c r="D39" i="2"/>
  <c r="F39" i="2" s="1"/>
  <c r="C36" i="2"/>
  <c r="F52" i="2"/>
  <c r="B20" i="1" l="1"/>
  <c r="F49" i="2"/>
  <c r="B15" i="1"/>
  <c r="B27" i="1" s="1"/>
  <c r="B16" i="1"/>
  <c r="B17" i="1"/>
  <c r="B18" i="1"/>
  <c r="B11" i="1"/>
  <c r="F53" i="2"/>
  <c r="B29" i="1" l="1"/>
  <c r="B19" i="1"/>
  <c r="B21" i="1"/>
  <c r="B28" i="1" l="1"/>
  <c r="B23" i="1"/>
  <c r="B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tc={5BB9FABA-408B-4316-AC2B-D388A3D5FC95}</author>
    <author>Jodie Walker</author>
    <author>tc={FA4F0465-84F3-4EBD-997D-44F226FBD55A}</author>
  </authors>
  <commentList>
    <comment ref="A4" authorId="0" shapeId="0" xr:uid="{5BB9FABA-408B-4316-AC2B-D388A3D5FC9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line is cut off at end</t>
      </text>
    </comment>
    <comment ref="C9" authorId="1" shapeId="0" xr:uid="{C08F56AC-96F1-4D03-933C-11B555263D57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Update as required dependant on funding (amount available and any $:$ requirements)</t>
        </r>
      </text>
    </comment>
    <comment ref="C13" authorId="2" shapeId="0" xr:uid="{FA4F0465-84F3-4EBD-997D-44F226FBD55A}">
      <text>
        <t>[Threaded comment]
Your version of Excel allows you to read this threaded comment; however, any edits to it will get removed if the file is opened in a newer version of Excel. Learn more: https://go.microsoft.com/fwlink/?linkid=870924
Comment:
    Spell out ORG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Jodie Walker</author>
  </authors>
  <commentList>
    <comment ref="C8" authorId="0" shapeId="0" xr:uid="{888277B3-5624-4BBC-B10C-204668A444AB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Includes any travel, set-up and pack-up time.</t>
        </r>
      </text>
    </comment>
    <comment ref="C9" authorId="0" shapeId="0" xr:uid="{EAF8CB4D-A567-465F-B697-E2CCB31BB5CF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Include any set-up, pack-up or other time required.</t>
        </r>
      </text>
    </comment>
    <comment ref="B36" authorId="0" shapeId="0" xr:uid="{D21BFC49-94E4-4EA7-8B9B-A0283C4A8904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KM from storage to venue</t>
        </r>
      </text>
    </comment>
    <comment ref="C39" authorId="0" shapeId="0" xr:uid="{5C4080E0-461E-4632-9C4A-14C199CF58F0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work</t>
        </r>
      </text>
    </comment>
    <comment ref="D39" authorId="0" shapeId="0" xr:uid="{4323A6A6-23F1-4585-BA3E-E06A46FEB4B6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wages
</t>
        </r>
      </text>
    </comment>
    <comment ref="C42" authorId="0" shapeId="0" xr:uid="{7E1BB0F4-3481-4158-93CA-0329978599F2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work</t>
        </r>
      </text>
    </comment>
    <comment ref="D42" authorId="0" shapeId="0" xr:uid="{F62600BA-9B74-4E8F-9181-39BB7A315B9A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wages
</t>
        </r>
      </text>
    </comment>
    <comment ref="C45" authorId="0" shapeId="0" xr:uid="{A535745E-79D3-45F2-AF21-4B20F8E675B6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work</t>
        </r>
      </text>
    </comment>
    <comment ref="D45" authorId="0" shapeId="0" xr:uid="{7376C945-DFBB-4AE7-9273-F6476FF8F6C0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Estimated days wages
</t>
        </r>
      </text>
    </comment>
    <comment ref="C49" authorId="0" shapeId="0" xr:uid="{A9D32CB0-868D-482B-B5B1-B5DC2E92FDF9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Based on Admin days</t>
        </r>
      </text>
    </comment>
    <comment ref="D49" authorId="0" shapeId="0" xr:uid="{E1495FC6-A320-4AE3-8E69-8BC9B2964CF5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Get cost per day per employee from your finance team or you can delete</t>
        </r>
      </text>
    </comment>
    <comment ref="D52" authorId="0" shapeId="0" xr:uid="{C791FFE5-3ABE-40EE-8224-EDC10C6C9EAE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Est. total equipment cost / yearly participants * 20% or check with finance team alternative calculations</t>
        </r>
      </text>
    </comment>
    <comment ref="D53" authorId="0" shapeId="0" xr:uid="{C1AA19C4-9098-401B-8B73-D0999CB467E7}">
      <text>
        <r>
          <rPr>
            <b/>
            <sz val="9"/>
            <color indexed="81"/>
            <rFont val="Tahoma"/>
            <family val="2"/>
          </rPr>
          <t>Jodie Walker:</t>
        </r>
        <r>
          <rPr>
            <sz val="9"/>
            <color indexed="81"/>
            <rFont val="Tahoma"/>
            <family val="2"/>
          </rPr>
          <t xml:space="preserve">
Include cost of any giveaways you may be offering either from you or a partner (colouring sheets, pens, caps, bags, etc.)</t>
        </r>
      </text>
    </comment>
  </commentList>
</comments>
</file>

<file path=xl/sharedStrings.xml><?xml version="1.0" encoding="utf-8"?>
<sst xmlns="http://schemas.openxmlformats.org/spreadsheetml/2006/main" count="124" uniqueCount="97">
  <si>
    <t>Funding Body:</t>
  </si>
  <si>
    <t>**</t>
  </si>
  <si>
    <t xml:space="preserve">Project: </t>
  </si>
  <si>
    <t xml:space="preserve">Lifesaving Education Program </t>
  </si>
  <si>
    <r>
      <rPr>
        <b/>
        <i/>
        <sz val="10"/>
        <color theme="1"/>
        <rFont val="Roboto"/>
      </rPr>
      <t xml:space="preserve">Notes: </t>
    </r>
    <r>
      <rPr>
        <i/>
        <sz val="10"/>
        <color theme="1"/>
        <rFont val="Roboto"/>
      </rPr>
      <t xml:space="preserve">Update 'Source (Cash)' / 'Source (In Kind)' as required dependant on funding (amount available and any $:$ requirements). </t>
    </r>
  </si>
  <si>
    <t>Update Participants Fee Income as required (based on the participant fee you will be charging)</t>
  </si>
  <si>
    <t>All other sections will update automatically, changes should be made on the 'Calculations' sheet as needed.</t>
  </si>
  <si>
    <t>Delete any lines that are not relevant (i.e. accommodation)</t>
  </si>
  <si>
    <t>ORG/Participant Fee:</t>
  </si>
  <si>
    <t>Organisation (yours) / Participant Fee to cover costs</t>
  </si>
  <si>
    <t>Expenditure</t>
  </si>
  <si>
    <t>$</t>
  </si>
  <si>
    <t>Source (Cash)</t>
  </si>
  <si>
    <t>Source (In Kind)</t>
  </si>
  <si>
    <t xml:space="preserve">Instructor Wages </t>
  </si>
  <si>
    <t>Funding Body</t>
  </si>
  <si>
    <t>Instructor Training</t>
  </si>
  <si>
    <t>New Equipment Total</t>
  </si>
  <si>
    <t>Program Set-up Costs</t>
  </si>
  <si>
    <t>ORG/Participant Fee</t>
  </si>
  <si>
    <t>Travel/Motor Vehicle Costs</t>
  </si>
  <si>
    <t>Administration</t>
  </si>
  <si>
    <t>Media</t>
  </si>
  <si>
    <t>Evaluation</t>
  </si>
  <si>
    <t>Overheads (business support, office space etc.)</t>
  </si>
  <si>
    <t>ORG</t>
  </si>
  <si>
    <t>Existing Equipment</t>
  </si>
  <si>
    <t>Resources (activity sheets, etc.)</t>
  </si>
  <si>
    <t>TOTAL</t>
  </si>
  <si>
    <t>Income</t>
  </si>
  <si>
    <t>Organisation (financial)</t>
  </si>
  <si>
    <t>As indicated, less the participant fee (automatic)</t>
  </si>
  <si>
    <t>Organisation (in kind)</t>
  </si>
  <si>
    <t>Funding Body (request)</t>
  </si>
  <si>
    <t>Participant Fee</t>
  </si>
  <si>
    <t>Other Partner (list as 'Partner' in 'Source Cash')</t>
  </si>
  <si>
    <t>Other Partner (list as 'Partner' in 'In-Kind')</t>
  </si>
  <si>
    <t>Totals must match</t>
  </si>
  <si>
    <t>Funding Request</t>
  </si>
  <si>
    <t>Update any highlighted cell to relevant figure. Delete any unrelevant lines here and then on 'Budget' sheet.</t>
  </si>
  <si>
    <t>Participant Target</t>
  </si>
  <si>
    <t>Total days</t>
  </si>
  <si>
    <t>Wages</t>
  </si>
  <si>
    <t>Per/hour</t>
  </si>
  <si>
    <t>Team Leader</t>
  </si>
  <si>
    <t>Per Day</t>
  </si>
  <si>
    <t>Hours per day</t>
  </si>
  <si>
    <t>21/22 ph</t>
  </si>
  <si>
    <r>
      <rPr>
        <b/>
        <sz val="11"/>
        <color rgb="FF000000"/>
        <rFont val="Roboto"/>
      </rPr>
      <t xml:space="preserve">Multiplier </t>
    </r>
    <r>
      <rPr>
        <i/>
        <sz val="10"/>
        <color rgb="FF000000"/>
        <rFont val="Roboto"/>
      </rPr>
      <t>(minimum 111% cover super)</t>
    </r>
  </si>
  <si>
    <t>Cost</t>
  </si>
  <si>
    <t>Lifeguard</t>
  </si>
  <si>
    <t>Team Leaders</t>
  </si>
  <si>
    <t>Instructor</t>
  </si>
  <si>
    <t>Instructors</t>
  </si>
  <si>
    <t>Lifeguard / Water Safety (if applicable)</t>
  </si>
  <si>
    <t>Total / day</t>
  </si>
  <si>
    <t>Total</t>
  </si>
  <si>
    <t>Training</t>
  </si>
  <si>
    <t>No. Staff</t>
  </si>
  <si>
    <t>No. Hours</t>
  </si>
  <si>
    <t xml:space="preserve">Pay Rate </t>
  </si>
  <si>
    <t>Program Training (wages); and/ or</t>
  </si>
  <si>
    <t>External Training Workshop Fee (i.e. ILWLSC)</t>
  </si>
  <si>
    <t>Equipment</t>
  </si>
  <si>
    <t>QTY</t>
  </si>
  <si>
    <t>Cost per item</t>
  </si>
  <si>
    <t>New Equipment - item 1 (i.e. Bodyboards)</t>
  </si>
  <si>
    <t>New Equipment - item 2 (i.e. Life jackets)</t>
  </si>
  <si>
    <t>New Equipment - item 3</t>
  </si>
  <si>
    <t>New Equipment - item 4</t>
  </si>
  <si>
    <t>New Equipment - item 5</t>
  </si>
  <si>
    <t>New Equipment - item 6</t>
  </si>
  <si>
    <t>LSV Program Fee as at July 2024</t>
  </si>
  <si>
    <t>Participant rashvest and nipper cap</t>
  </si>
  <si>
    <t>Year 1</t>
  </si>
  <si>
    <t>Annual Fee</t>
  </si>
  <si>
    <t>Accommodation</t>
  </si>
  <si>
    <t>No. Staff/ Rooms</t>
  </si>
  <si>
    <t>No. Nights</t>
  </si>
  <si>
    <t>Per Night (including Meals - $45 per day/night)</t>
  </si>
  <si>
    <t>Accommodation (if required)</t>
  </si>
  <si>
    <t>Travel</t>
  </si>
  <si>
    <t>Total Km</t>
  </si>
  <si>
    <t>Number of days</t>
  </si>
  <si>
    <t>Reimbursement per KM</t>
  </si>
  <si>
    <t>Getting equipment to venue)</t>
  </si>
  <si>
    <t>ORG Cash Contribution</t>
  </si>
  <si>
    <t>No. Staff (admin)</t>
  </si>
  <si>
    <t>Number Days</t>
  </si>
  <si>
    <t>Cost per day</t>
  </si>
  <si>
    <t>ORG IN-KIND</t>
  </si>
  <si>
    <t>Cost per day/per person</t>
  </si>
  <si>
    <t>Overheads</t>
  </si>
  <si>
    <t>Cost per participant</t>
  </si>
  <si>
    <t>Equipment (existing)</t>
  </si>
  <si>
    <t>Participant Resources</t>
  </si>
  <si>
    <t>Initial Program Licence Fee + annual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</si>
</sst>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d\/mm\/yyyy\ h:mm\ AM/PM"/>
    <numFmt numFmtId="166" formatCode="#,##0.0;[Red]\-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9"/>
      <name val="Gill Sans MT"/>
      <family val="2"/>
    </font>
    <font>
      <sz val="12"/>
      <color rgb="FF808080"/>
      <name val="Verdana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rgb="FF808080"/>
      <name val="Verdana"/>
      <family val="2"/>
    </font>
    <font>
      <sz val="6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i/>
      <sz val="10"/>
      <color theme="1"/>
      <name val="Roboto"/>
    </font>
    <font>
      <b/>
      <i/>
      <sz val="10"/>
      <color theme="1"/>
      <name val="Roboto"/>
    </font>
    <font>
      <b/>
      <sz val="12"/>
      <color theme="1"/>
      <name val="Roboto"/>
    </font>
    <font>
      <sz val="12"/>
      <color theme="1"/>
      <name val="Roboto"/>
    </font>
    <font>
      <b/>
      <sz val="11"/>
      <color rgb="FF000000"/>
      <name val="Roboto"/>
    </font>
    <font>
      <i/>
      <sz val="10"/>
      <color rgb="FF000000"/>
      <name val="Roboto"/>
    </font>
    <font>
      <sz val="11"/>
      <color rgb="FF000000"/>
      <name val="Roboto"/>
    </font>
    <font>
      <b/>
      <sz val="11"/>
      <color theme="0"/>
      <name val="Roboto"/>
    </font>
    <font>
      <sz val="11"/>
      <color theme="0"/>
      <name val="Roboto"/>
    </font>
    <font>
      <sz val="10"/>
      <color theme="1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000000"/>
      </patternFill>
    </fill>
    <fill>
      <patternFill patternType="solid">
        <fgColor rgb="FFE6E6FA"/>
        <bgColor rgb="FFE6E6FA"/>
      </patternFill>
    </fill>
    <fill>
      <patternFill patternType="solid">
        <fgColor rgb="FFFFFFFF"/>
        <bgColor rgb="FFFFFFFF"/>
      </patternFill>
    </fill>
    <fill>
      <patternFill patternType="solid">
        <fgColor rgb="FFD3D3D3"/>
      </patternFill>
    </fill>
    <fill>
      <patternFill patternType="solid">
        <fgColor rgb="FF000080"/>
      </patternFill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9E0"/>
        <bgColor indexed="64"/>
      </patternFill>
    </fill>
    <fill>
      <patternFill patternType="solid">
        <fgColor rgb="FF007CB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40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Alignment="0"/>
    <xf numFmtId="0" fontId="3" fillId="0" borderId="0" applyAlignment="0"/>
    <xf numFmtId="0" fontId="3" fillId="0" borderId="0">
      <alignment horizontal="left" vertical="top"/>
    </xf>
    <xf numFmtId="0" fontId="4" fillId="0" borderId="0" applyAlignment="0"/>
    <xf numFmtId="0" fontId="4" fillId="0" borderId="0">
      <alignment horizontal="left" vertical="top"/>
    </xf>
    <xf numFmtId="0" fontId="3" fillId="0" borderId="0">
      <alignment horizontal="right" vertical="top"/>
    </xf>
    <xf numFmtId="0" fontId="5" fillId="4" borderId="0" applyAlignment="0"/>
    <xf numFmtId="0" fontId="5" fillId="4" borderId="0">
      <alignment horizontal="left" vertical="top"/>
    </xf>
    <xf numFmtId="0" fontId="7" fillId="5" borderId="0"/>
    <xf numFmtId="0" fontId="6" fillId="0" borderId="0" applyAlignment="0"/>
    <xf numFmtId="0" fontId="6" fillId="0" borderId="0">
      <alignment horizontal="left" vertical="top"/>
    </xf>
    <xf numFmtId="0" fontId="5" fillId="0" borderId="0" applyAlignment="0"/>
    <xf numFmtId="0" fontId="5" fillId="0" borderId="0">
      <alignment horizontal="left" vertical="top"/>
    </xf>
    <xf numFmtId="0" fontId="7" fillId="0" borderId="3"/>
    <xf numFmtId="0" fontId="4" fillId="0" borderId="0">
      <alignment horizontal="right" vertical="top"/>
    </xf>
    <xf numFmtId="0" fontId="5" fillId="0" borderId="0">
      <alignment horizontal="right" vertical="top"/>
    </xf>
    <xf numFmtId="164" fontId="5" fillId="0" borderId="0">
      <alignment horizontal="right" vertical="top"/>
    </xf>
    <xf numFmtId="164" fontId="4" fillId="0" borderId="0">
      <alignment horizontal="right" vertical="top"/>
    </xf>
    <xf numFmtId="0" fontId="7" fillId="0" borderId="4"/>
    <xf numFmtId="43" fontId="7" fillId="0" borderId="0" applyFont="0" applyFill="0" applyBorder="0" applyAlignment="0" applyProtection="0"/>
    <xf numFmtId="0" fontId="1" fillId="0" borderId="0"/>
    <xf numFmtId="0" fontId="8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0" fontId="10" fillId="3" borderId="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/>
    <xf numFmtId="0" fontId="8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 applyAlignment="0"/>
    <xf numFmtId="44" fontId="7" fillId="0" borderId="0" applyFont="0" applyFill="0" applyBorder="0" applyAlignment="0" applyProtection="0"/>
    <xf numFmtId="0" fontId="7" fillId="0" borderId="0" applyAlignment="0"/>
    <xf numFmtId="0" fontId="7" fillId="0" borderId="0" applyAlignment="0"/>
    <xf numFmtId="0" fontId="7" fillId="0" borderId="0" applyAlignment="0"/>
    <xf numFmtId="43" fontId="7" fillId="0" borderId="0" applyFont="0" applyFill="0" applyBorder="0" applyAlignment="0" applyProtection="0"/>
    <xf numFmtId="0" fontId="1" fillId="0" borderId="0"/>
    <xf numFmtId="0" fontId="7" fillId="0" borderId="3"/>
    <xf numFmtId="0" fontId="7" fillId="0" borderId="4"/>
    <xf numFmtId="0" fontId="5" fillId="6" borderId="5">
      <alignment horizontal="left" vertical="top"/>
    </xf>
    <xf numFmtId="0" fontId="7" fillId="6" borderId="5"/>
    <xf numFmtId="0" fontId="5" fillId="6" borderId="5">
      <alignment horizontal="right" vertical="top"/>
    </xf>
    <xf numFmtId="0" fontId="7" fillId="7" borderId="0"/>
    <xf numFmtId="0" fontId="4" fillId="7" borderId="0">
      <alignment horizontal="left" vertical="top"/>
    </xf>
    <xf numFmtId="40" fontId="4" fillId="7" borderId="0">
      <alignment horizontal="right" vertical="top"/>
    </xf>
    <xf numFmtId="0" fontId="5" fillId="7" borderId="6">
      <alignment horizontal="left" vertical="top"/>
    </xf>
    <xf numFmtId="40" fontId="5" fillId="7" borderId="0">
      <alignment horizontal="right" vertical="top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 applyAlignment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/>
    <xf numFmtId="0" fontId="7" fillId="0" borderId="0" applyAlignment="0"/>
    <xf numFmtId="0" fontId="7" fillId="0" borderId="0" applyAlignment="0"/>
    <xf numFmtId="0" fontId="12" fillId="8" borderId="0">
      <alignment horizontal="center" wrapText="1"/>
    </xf>
    <xf numFmtId="0" fontId="7" fillId="8" borderId="7"/>
    <xf numFmtId="0" fontId="5" fillId="0" borderId="5">
      <alignment horizontal="left" vertical="top"/>
    </xf>
    <xf numFmtId="0" fontId="13" fillId="0" borderId="0">
      <alignment horizontal="center" vertical="top" wrapText="1"/>
    </xf>
    <xf numFmtId="0" fontId="14" fillId="9" borderId="1" applyAlignment="0"/>
    <xf numFmtId="0" fontId="7" fillId="0" borderId="5"/>
    <xf numFmtId="0" fontId="5" fillId="0" borderId="5">
      <alignment horizontal="right" vertical="top"/>
    </xf>
    <xf numFmtId="0" fontId="5" fillId="6" borderId="5">
      <alignment horizontal="left" vertical="top"/>
    </xf>
    <xf numFmtId="0" fontId="7" fillId="6" borderId="5"/>
    <xf numFmtId="0" fontId="5" fillId="6" borderId="5">
      <alignment horizontal="right" vertical="top"/>
    </xf>
    <xf numFmtId="40" fontId="4" fillId="0" borderId="0">
      <alignment horizontal="right" vertical="top"/>
    </xf>
    <xf numFmtId="0" fontId="7" fillId="0" borderId="6"/>
    <xf numFmtId="0" fontId="5" fillId="0" borderId="6">
      <alignment horizontal="left" vertical="top"/>
    </xf>
    <xf numFmtId="40" fontId="5" fillId="0" borderId="0">
      <alignment horizontal="right" vertical="top"/>
    </xf>
    <xf numFmtId="0" fontId="9" fillId="7" borderId="0">
      <alignment horizontal="left" vertical="top"/>
    </xf>
    <xf numFmtId="0" fontId="15" fillId="10" borderId="8" applyAlignment="0"/>
    <xf numFmtId="0" fontId="7" fillId="7" borderId="0"/>
    <xf numFmtId="0" fontId="4" fillId="7" borderId="0">
      <alignment horizontal="left" vertical="top"/>
    </xf>
    <xf numFmtId="0" fontId="4" fillId="7" borderId="0">
      <alignment horizontal="right" vertical="top"/>
    </xf>
    <xf numFmtId="165" fontId="4" fillId="7" borderId="0">
      <alignment horizontal="right" vertical="top"/>
    </xf>
    <xf numFmtId="40" fontId="4" fillId="7" borderId="0">
      <alignment horizontal="right" vertical="top"/>
    </xf>
    <xf numFmtId="0" fontId="5" fillId="7" borderId="6">
      <alignment horizontal="left" vertical="top"/>
    </xf>
    <xf numFmtId="40" fontId="5" fillId="7" borderId="0">
      <alignment horizontal="right" vertical="top"/>
    </xf>
    <xf numFmtId="0" fontId="7" fillId="11" borderId="0"/>
    <xf numFmtId="0" fontId="9" fillId="0" borderId="0" applyAlignment="0"/>
    <xf numFmtId="0" fontId="9" fillId="0" borderId="0">
      <alignment horizontal="left" vertical="top" wrapText="1"/>
    </xf>
    <xf numFmtId="0" fontId="16" fillId="0" borderId="0">
      <alignment horizontal="center" vertical="top" wrapText="1"/>
    </xf>
    <xf numFmtId="0" fontId="9" fillId="11" borderId="0">
      <alignment horizontal="left" vertical="top" wrapText="1"/>
    </xf>
    <xf numFmtId="0" fontId="12" fillId="0" borderId="0">
      <alignment horizontal="right" vertical="center" wrapText="1"/>
    </xf>
    <xf numFmtId="40" fontId="12" fillId="0" borderId="0">
      <alignment horizontal="right" vertical="center" wrapText="1"/>
    </xf>
    <xf numFmtId="40" fontId="12" fillId="11" borderId="0">
      <alignment horizontal="right" vertical="center" wrapText="1"/>
    </xf>
    <xf numFmtId="0" fontId="12" fillId="0" borderId="0">
      <alignment horizontal="right" vertical="top" wrapText="1"/>
    </xf>
    <xf numFmtId="40" fontId="12" fillId="0" borderId="0">
      <alignment horizontal="right" vertical="top" wrapText="1"/>
    </xf>
    <xf numFmtId="40" fontId="12" fillId="11" borderId="0">
      <alignment horizontal="right" vertical="top" wrapText="1"/>
    </xf>
    <xf numFmtId="0" fontId="12" fillId="0" borderId="0">
      <alignment horizontal="right" vertical="top"/>
    </xf>
    <xf numFmtId="166" fontId="12" fillId="0" borderId="0">
      <alignment horizontal="right" vertical="top"/>
    </xf>
    <xf numFmtId="166" fontId="12" fillId="11" borderId="0">
      <alignment horizontal="right" vertical="top"/>
    </xf>
    <xf numFmtId="0" fontId="7" fillId="8" borderId="0"/>
    <xf numFmtId="166" fontId="12" fillId="0" borderId="0">
      <alignment horizontal="right" vertical="top" wrapText="1"/>
    </xf>
    <xf numFmtId="166" fontId="12" fillId="11" borderId="0">
      <alignment horizontal="right" vertical="top" wrapText="1"/>
    </xf>
    <xf numFmtId="0" fontId="7" fillId="11" borderId="7"/>
    <xf numFmtId="40" fontId="12" fillId="11" borderId="7">
      <alignment horizontal="right" vertical="center" wrapText="1"/>
    </xf>
    <xf numFmtId="40" fontId="12" fillId="11" borderId="7">
      <alignment horizontal="right" vertical="top" wrapText="1"/>
    </xf>
    <xf numFmtId="166" fontId="12" fillId="11" borderId="7">
      <alignment horizontal="right" vertical="top"/>
    </xf>
    <xf numFmtId="166" fontId="12" fillId="11" borderId="7">
      <alignment horizontal="right" vertical="top" wrapText="1"/>
    </xf>
    <xf numFmtId="0" fontId="9" fillId="11" borderId="7">
      <alignment horizontal="left" vertical="top" wrapText="1"/>
    </xf>
    <xf numFmtId="0" fontId="12" fillId="11" borderId="0">
      <alignment horizontal="left" vertical="top" wrapText="1"/>
    </xf>
    <xf numFmtId="40" fontId="12" fillId="0" borderId="0">
      <alignment horizontal="right" vertical="top"/>
    </xf>
    <xf numFmtId="0" fontId="7" fillId="0" borderId="7"/>
    <xf numFmtId="40" fontId="12" fillId="0" borderId="7">
      <alignment horizontal="right" vertical="center" wrapText="1"/>
    </xf>
    <xf numFmtId="40" fontId="12" fillId="0" borderId="7">
      <alignment horizontal="right" vertical="top" wrapText="1"/>
    </xf>
    <xf numFmtId="40" fontId="12" fillId="0" borderId="7">
      <alignment horizontal="right" vertical="top"/>
    </xf>
    <xf numFmtId="166" fontId="12" fillId="0" borderId="7">
      <alignment horizontal="right" vertical="top" wrapText="1"/>
    </xf>
    <xf numFmtId="0" fontId="17" fillId="0" borderId="0" applyAlignment="0"/>
    <xf numFmtId="0" fontId="17" fillId="0" borderId="0">
      <alignment horizontal="right" vertical="top" wrapText="1"/>
    </xf>
    <xf numFmtId="165" fontId="17" fillId="0" borderId="0">
      <alignment horizontal="right" vertical="top" wrapText="1"/>
    </xf>
    <xf numFmtId="0" fontId="17" fillId="0" borderId="0">
      <alignment horizontal="left" vertical="top" wrapText="1"/>
    </xf>
    <xf numFmtId="0" fontId="16" fillId="0" borderId="7">
      <alignment horizontal="center" vertical="top" wrapText="1"/>
    </xf>
    <xf numFmtId="0" fontId="7" fillId="5" borderId="0"/>
  </cellStyleXfs>
  <cellXfs count="83">
    <xf numFmtId="0" fontId="0" fillId="0" borderId="0" xfId="0"/>
    <xf numFmtId="0" fontId="21" fillId="14" borderId="0" xfId="0" applyFont="1" applyFill="1"/>
    <xf numFmtId="0" fontId="22" fillId="14" borderId="0" xfId="0" applyFont="1" applyFill="1" applyAlignment="1">
      <alignment horizontal="right"/>
    </xf>
    <xf numFmtId="0" fontId="22" fillId="0" borderId="0" xfId="0" applyFont="1"/>
    <xf numFmtId="0" fontId="21" fillId="0" borderId="0" xfId="0" applyFont="1"/>
    <xf numFmtId="44" fontId="22" fillId="0" borderId="0" xfId="1" applyFont="1" applyFill="1" applyAlignment="1">
      <alignment horizontal="left"/>
    </xf>
    <xf numFmtId="0" fontId="22" fillId="0" borderId="0" xfId="0" applyFont="1" applyAlignment="1">
      <alignment horizontal="right"/>
    </xf>
    <xf numFmtId="0" fontId="23" fillId="0" borderId="0" xfId="0" applyFont="1"/>
    <xf numFmtId="44" fontId="22" fillId="0" borderId="0" xfId="1" applyFont="1" applyAlignment="1">
      <alignment horizontal="right"/>
    </xf>
    <xf numFmtId="0" fontId="22" fillId="0" borderId="1" xfId="0" applyFont="1" applyBorder="1"/>
    <xf numFmtId="44" fontId="22" fillId="13" borderId="1" xfId="1" applyFont="1" applyFill="1" applyBorder="1" applyAlignment="1">
      <alignment horizontal="right"/>
    </xf>
    <xf numFmtId="0" fontId="22" fillId="0" borderId="1" xfId="0" applyFont="1" applyBorder="1" applyAlignment="1">
      <alignment horizontal="right"/>
    </xf>
    <xf numFmtId="44" fontId="22" fillId="0" borderId="0" xfId="1" applyFont="1"/>
    <xf numFmtId="44" fontId="22" fillId="0" borderId="1" xfId="1" applyFont="1" applyBorder="1" applyAlignment="1">
      <alignment horizontal="right"/>
    </xf>
    <xf numFmtId="44" fontId="21" fillId="0" borderId="1" xfId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2" fillId="13" borderId="1" xfId="0" applyFont="1" applyFill="1" applyBorder="1"/>
    <xf numFmtId="44" fontId="22" fillId="12" borderId="1" xfId="1" applyFont="1" applyFill="1" applyBorder="1" applyAlignment="1">
      <alignment horizontal="right"/>
    </xf>
    <xf numFmtId="44" fontId="22" fillId="12" borderId="0" xfId="0" applyNumberFormat="1" applyFont="1" applyFill="1" applyAlignment="1">
      <alignment horizontal="right"/>
    </xf>
    <xf numFmtId="0" fontId="25" fillId="14" borderId="0" xfId="0" applyFont="1" applyFill="1"/>
    <xf numFmtId="44" fontId="26" fillId="12" borderId="0" xfId="1" applyFont="1" applyFill="1" applyAlignment="1">
      <alignment horizontal="left"/>
    </xf>
    <xf numFmtId="0" fontId="26" fillId="14" borderId="0" xfId="0" applyFont="1" applyFill="1" applyAlignment="1">
      <alignment horizontal="right"/>
    </xf>
    <xf numFmtId="0" fontId="26" fillId="0" borderId="0" xfId="0" applyFont="1"/>
    <xf numFmtId="0" fontId="25" fillId="14" borderId="1" xfId="0" applyFont="1" applyFill="1" applyBorder="1"/>
    <xf numFmtId="44" fontId="25" fillId="14" borderId="1" xfId="1" applyFont="1" applyFill="1" applyBorder="1" applyAlignment="1">
      <alignment horizontal="right"/>
    </xf>
    <xf numFmtId="0" fontId="25" fillId="14" borderId="1" xfId="0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2" fillId="14" borderId="0" xfId="0" applyFont="1" applyFill="1"/>
    <xf numFmtId="0" fontId="22" fillId="0" borderId="0" xfId="0" applyFont="1" applyAlignment="1">
      <alignment vertical="center"/>
    </xf>
    <xf numFmtId="0" fontId="21" fillId="12" borderId="0" xfId="0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 wrapText="1"/>
    </xf>
    <xf numFmtId="44" fontId="22" fillId="0" borderId="0" xfId="1" applyFont="1" applyAlignment="1">
      <alignment horizontal="right" vertical="center" wrapText="1"/>
    </xf>
    <xf numFmtId="44" fontId="22" fillId="12" borderId="0" xfId="1" applyFont="1" applyFill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4" fontId="27" fillId="0" borderId="0" xfId="1" applyFont="1" applyAlignment="1">
      <alignment horizontal="right" vertical="center" wrapText="1"/>
    </xf>
    <xf numFmtId="1" fontId="22" fillId="12" borderId="0" xfId="0" applyNumberFormat="1" applyFont="1" applyFill="1" applyAlignment="1">
      <alignment horizontal="center" vertical="center"/>
    </xf>
    <xf numFmtId="0" fontId="22" fillId="12" borderId="0" xfId="0" applyFont="1" applyFill="1" applyAlignment="1">
      <alignment horizontal="center" vertical="center" wrapText="1"/>
    </xf>
    <xf numFmtId="44" fontId="22" fillId="12" borderId="0" xfId="0" applyNumberFormat="1" applyFont="1" applyFill="1" applyAlignment="1">
      <alignment horizontal="center" vertical="center" wrapText="1"/>
    </xf>
    <xf numFmtId="9" fontId="22" fillId="12" borderId="0" xfId="0" applyNumberFormat="1" applyFont="1" applyFill="1" applyAlignment="1">
      <alignment horizontal="center" vertical="center" wrapText="1"/>
    </xf>
    <xf numFmtId="44" fontId="22" fillId="0" borderId="0" xfId="1" applyFont="1" applyFill="1"/>
    <xf numFmtId="0" fontId="22" fillId="12" borderId="0" xfId="0" applyFont="1" applyFill="1" applyAlignment="1">
      <alignment horizontal="center"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2" fillId="12" borderId="0" xfId="0" applyFont="1" applyFill="1"/>
    <xf numFmtId="44" fontId="22" fillId="12" borderId="0" xfId="0" applyNumberFormat="1" applyFont="1" applyFill="1"/>
    <xf numFmtId="0" fontId="22" fillId="0" borderId="0" xfId="0" applyFont="1" applyAlignment="1">
      <alignment wrapText="1"/>
    </xf>
    <xf numFmtId="0" fontId="21" fillId="0" borderId="0" xfId="0" applyFont="1" applyAlignment="1">
      <alignment vertical="center"/>
    </xf>
    <xf numFmtId="44" fontId="26" fillId="0" borderId="0" xfId="1" applyFont="1" applyFill="1"/>
    <xf numFmtId="0" fontId="21" fillId="14" borderId="0" xfId="0" applyFont="1" applyFill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44" fontId="22" fillId="0" borderId="0" xfId="1" applyFont="1" applyAlignment="1">
      <alignment horizontal="left"/>
    </xf>
    <xf numFmtId="44" fontId="22" fillId="0" borderId="0" xfId="1" applyFont="1" applyAlignment="1">
      <alignment horizontal="left" vertical="center" wrapText="1"/>
    </xf>
    <xf numFmtId="44" fontId="22" fillId="14" borderId="0" xfId="1" applyFont="1" applyFill="1" applyAlignment="1">
      <alignment horizontal="left"/>
    </xf>
    <xf numFmtId="44" fontId="27" fillId="0" borderId="0" xfId="1" applyFont="1" applyAlignment="1">
      <alignment horizontal="left" vertical="center" wrapText="1"/>
    </xf>
    <xf numFmtId="44" fontId="29" fillId="0" borderId="0" xfId="1" applyFont="1" applyAlignment="1">
      <alignment horizontal="left" vertical="center" wrapText="1"/>
    </xf>
    <xf numFmtId="44" fontId="21" fillId="0" borderId="0" xfId="1" applyFont="1" applyAlignment="1">
      <alignment horizontal="left" vertical="center" wrapText="1"/>
    </xf>
    <xf numFmtId="44" fontId="29" fillId="14" borderId="0" xfId="1" applyFont="1" applyFill="1" applyAlignment="1">
      <alignment horizontal="left" vertical="center" wrapText="1"/>
    </xf>
    <xf numFmtId="44" fontId="29" fillId="0" borderId="0" xfId="1" applyFont="1" applyFill="1" applyAlignment="1">
      <alignment horizontal="left" vertical="center" wrapText="1"/>
    </xf>
    <xf numFmtId="44" fontId="27" fillId="0" borderId="0" xfId="1" applyFont="1" applyFill="1" applyAlignment="1">
      <alignment horizontal="left" vertical="center" wrapText="1"/>
    </xf>
    <xf numFmtId="0" fontId="21" fillId="14" borderId="0" xfId="0" applyFont="1" applyFill="1" applyAlignment="1">
      <alignment horizontal="right"/>
    </xf>
    <xf numFmtId="44" fontId="27" fillId="14" borderId="0" xfId="1" applyFont="1" applyFill="1" applyAlignment="1">
      <alignment horizontal="left" vertical="center" wrapText="1"/>
    </xf>
    <xf numFmtId="44" fontId="21" fillId="0" borderId="0" xfId="1" applyFont="1" applyAlignment="1">
      <alignment horizontal="left"/>
    </xf>
    <xf numFmtId="44" fontId="21" fillId="0" borderId="0" xfId="1" applyFont="1" applyFill="1" applyAlignment="1">
      <alignment horizontal="left"/>
    </xf>
    <xf numFmtId="0" fontId="21" fillId="14" borderId="0" xfId="0" applyFont="1" applyFill="1" applyAlignment="1">
      <alignment vertical="top"/>
    </xf>
    <xf numFmtId="0" fontId="22" fillId="14" borderId="0" xfId="0" applyFont="1" applyFill="1" applyAlignment="1">
      <alignment vertical="top"/>
    </xf>
    <xf numFmtId="0" fontId="22" fillId="14" borderId="0" xfId="0" applyFont="1" applyFill="1" applyAlignment="1">
      <alignment vertical="center" wrapText="1"/>
    </xf>
    <xf numFmtId="0" fontId="22" fillId="14" borderId="0" xfId="0" applyFont="1" applyFill="1" applyAlignment="1">
      <alignment horizontal="right" vertical="center"/>
    </xf>
    <xf numFmtId="44" fontId="22" fillId="14" borderId="0" xfId="1" applyFont="1" applyFill="1" applyAlignment="1">
      <alignment horizontal="left" vertical="center" wrapText="1"/>
    </xf>
    <xf numFmtId="0" fontId="26" fillId="13" borderId="0" xfId="0" applyFont="1" applyFill="1"/>
    <xf numFmtId="44" fontId="22" fillId="15" borderId="0" xfId="1" applyFont="1" applyFill="1"/>
    <xf numFmtId="0" fontId="30" fillId="15" borderId="0" xfId="0" applyFont="1" applyFill="1"/>
    <xf numFmtId="44" fontId="31" fillId="15" borderId="0" xfId="1" applyFont="1" applyFill="1" applyAlignment="1">
      <alignment horizontal="right"/>
    </xf>
    <xf numFmtId="0" fontId="26" fillId="0" borderId="0" xfId="0" applyFont="1" applyAlignment="1">
      <alignment horizontal="left" wrapText="1"/>
    </xf>
    <xf numFmtId="0" fontId="32" fillId="0" borderId="0" xfId="0" applyFont="1" applyAlignment="1">
      <alignment horizontal="right"/>
    </xf>
    <xf numFmtId="44" fontId="32" fillId="0" borderId="0" xfId="1" applyFont="1" applyAlignment="1">
      <alignment horizontal="right"/>
    </xf>
    <xf numFmtId="3" fontId="22" fillId="12" borderId="1" xfId="0" applyNumberFormat="1" applyFont="1" applyFill="1" applyBorder="1" applyAlignment="1">
      <alignment horizontal="right"/>
    </xf>
    <xf numFmtId="0" fontId="22" fillId="12" borderId="1" xfId="0" applyFont="1" applyFill="1" applyBorder="1" applyAlignment="1">
      <alignment horizontal="right"/>
    </xf>
    <xf numFmtId="0" fontId="26" fillId="14" borderId="0" xfId="0" applyFont="1" applyFill="1" applyAlignment="1">
      <alignment horizontal="left" wrapText="1"/>
    </xf>
    <xf numFmtId="0" fontId="30" fillId="15" borderId="0" xfId="0" applyFont="1" applyFill="1" applyAlignment="1">
      <alignment horizontal="center" wrapText="1"/>
    </xf>
  </cellXfs>
  <cellStyles count="140">
    <cellStyle name="Comma 2" xfId="49" xr:uid="{00000000-0005-0000-0000-000001000000}"/>
    <cellStyle name="Comma 2 2" xfId="76" xr:uid="{00000000-0005-0000-0000-000002000000}"/>
    <cellStyle name="Comma 3" xfId="51" xr:uid="{00000000-0005-0000-0000-000003000000}"/>
    <cellStyle name="Comma 4" xfId="58" xr:uid="{00000000-0005-0000-0000-000004000000}"/>
    <cellStyle name="Comma 5" xfId="22" xr:uid="{00000000-0005-0000-0000-00002F000000}"/>
    <cellStyle name="Currency" xfId="1" builtinId="4"/>
    <cellStyle name="Currency 2" xfId="26" xr:uid="{00000000-0005-0000-0000-000006000000}"/>
    <cellStyle name="Currency 2 2" xfId="47" xr:uid="{00000000-0005-0000-0000-000007000000}"/>
    <cellStyle name="Currency 2 2 2" xfId="50" xr:uid="{00000000-0005-0000-0000-000008000000}"/>
    <cellStyle name="Currency 2 2 3" xfId="70" xr:uid="{00000000-0005-0000-0000-000009000000}"/>
    <cellStyle name="Currency 2 2 4" xfId="71" xr:uid="{00000000-0005-0000-0000-00000A000000}"/>
    <cellStyle name="Currency 3" xfId="44" xr:uid="{00000000-0005-0000-0000-00000B000000}"/>
    <cellStyle name="Currency 3 2" xfId="72" xr:uid="{00000000-0005-0000-0000-00000C000000}"/>
    <cellStyle name="Currency 3 3" xfId="73" xr:uid="{00000000-0005-0000-0000-00000D000000}"/>
    <cellStyle name="Currency 4" xfId="54" xr:uid="{00000000-0005-0000-0000-00000E000000}"/>
    <cellStyle name="Currency 5" xfId="25" xr:uid="{00000000-0005-0000-0000-000034000000}"/>
    <cellStyle name="Currency 6" xfId="2" xr:uid="{00000000-0005-0000-0000-000034000000}"/>
    <cellStyle name="Neutral 2" xfId="77" xr:uid="{00000000-0005-0000-0000-00000F000000}"/>
    <cellStyle name="Normal" xfId="0" builtinId="0"/>
    <cellStyle name="Normal 10" xfId="74" xr:uid="{00000000-0005-0000-0000-000011000000}"/>
    <cellStyle name="Normal 11" xfId="3" xr:uid="{00000000-0005-0000-0000-00003F000000}"/>
    <cellStyle name="Normal 2" xfId="23" xr:uid="{00000000-0005-0000-0000-000012000000}"/>
    <cellStyle name="Normal 2 2" xfId="46" xr:uid="{00000000-0005-0000-0000-000013000000}"/>
    <cellStyle name="Normal 2 2 2" xfId="78" xr:uid="{00000000-0005-0000-0000-000014000000}"/>
    <cellStyle name="Normal 2 3" xfId="59" xr:uid="{00000000-0005-0000-0000-000015000000}"/>
    <cellStyle name="Normal 3" xfId="24" xr:uid="{00000000-0005-0000-0000-000016000000}"/>
    <cellStyle name="Normal 4" xfId="28" xr:uid="{00000000-0005-0000-0000-000017000000}"/>
    <cellStyle name="Normal 5" xfId="43" xr:uid="{00000000-0005-0000-0000-000018000000}"/>
    <cellStyle name="Normal 5 2" xfId="52" xr:uid="{00000000-0005-0000-0000-000019000000}"/>
    <cellStyle name="Normal 5 3" xfId="79" xr:uid="{00000000-0005-0000-0000-00001A000000}"/>
    <cellStyle name="Normal 6" xfId="45" xr:uid="{00000000-0005-0000-0000-00001B000000}"/>
    <cellStyle name="Normal 7" xfId="53" xr:uid="{00000000-0005-0000-0000-00001C000000}"/>
    <cellStyle name="Normal 7 2" xfId="56" xr:uid="{00000000-0005-0000-0000-00001D000000}"/>
    <cellStyle name="Normal 8" xfId="55" xr:uid="{00000000-0005-0000-0000-00001E000000}"/>
    <cellStyle name="Normal 9" xfId="57" xr:uid="{00000000-0005-0000-0000-00001F000000}"/>
    <cellStyle name="Normal 9 2" xfId="80" xr:uid="{00000000-0005-0000-0000-000020000000}"/>
    <cellStyle name="Note 2" xfId="29" xr:uid="{00000000-0005-0000-0000-000021000000}"/>
    <cellStyle name="Note 2 2" xfId="30" xr:uid="{00000000-0005-0000-0000-000022000000}"/>
    <cellStyle name="Note 3" xfId="31" xr:uid="{00000000-0005-0000-0000-000023000000}"/>
    <cellStyle name="Note 3 2" xfId="32" xr:uid="{00000000-0005-0000-0000-000024000000}"/>
    <cellStyle name="Note 4" xfId="33" xr:uid="{00000000-0005-0000-0000-000025000000}"/>
    <cellStyle name="Note 4 2" xfId="34" xr:uid="{00000000-0005-0000-0000-000026000000}"/>
    <cellStyle name="Note 5" xfId="35" xr:uid="{00000000-0005-0000-0000-000027000000}"/>
    <cellStyle name="Note 5 2" xfId="36" xr:uid="{00000000-0005-0000-0000-000028000000}"/>
    <cellStyle name="Note 6" xfId="37" xr:uid="{00000000-0005-0000-0000-000029000000}"/>
    <cellStyle name="Note 6 2" xfId="38" xr:uid="{00000000-0005-0000-0000-00002A000000}"/>
    <cellStyle name="Note 7" xfId="39" xr:uid="{00000000-0005-0000-0000-00002B000000}"/>
    <cellStyle name="Note 7 2" xfId="40" xr:uid="{00000000-0005-0000-0000-00002C000000}"/>
    <cellStyle name="Percent 2" xfId="27" xr:uid="{00000000-0005-0000-0000-00002D000000}"/>
    <cellStyle name="Percent 2 2" xfId="41" xr:uid="{00000000-0005-0000-0000-00002E000000}"/>
    <cellStyle name="Percent 2 3" xfId="42" xr:uid="{00000000-0005-0000-0000-00002F000000}"/>
    <cellStyle name="Percent 3" xfId="48" xr:uid="{00000000-0005-0000-0000-000030000000}"/>
    <cellStyle name="Percent 4" xfId="75" xr:uid="{00000000-0005-0000-0000-000031000000}"/>
    <cellStyle name="Style 1" xfId="4" xr:uid="{00000000-0005-0000-0000-000032000000}"/>
    <cellStyle name="Style 10" xfId="13" xr:uid="{00000000-0005-0000-0000-000033000000}"/>
    <cellStyle name="Style 10 2" xfId="81" xr:uid="{00000000-0005-0000-0000-000034000000}"/>
    <cellStyle name="Style 11" xfId="14" xr:uid="{00000000-0005-0000-0000-000035000000}"/>
    <cellStyle name="Style 12" xfId="15" xr:uid="{00000000-0005-0000-0000-000036000000}"/>
    <cellStyle name="Style 13" xfId="16" xr:uid="{00000000-0005-0000-0000-000037000000}"/>
    <cellStyle name="Style 13 2" xfId="60" xr:uid="{00000000-0005-0000-0000-000038000000}"/>
    <cellStyle name="Style 14" xfId="17" xr:uid="{00000000-0005-0000-0000-000039000000}"/>
    <cellStyle name="Style 15" xfId="18" xr:uid="{00000000-0005-0000-0000-00003A000000}"/>
    <cellStyle name="Style 16" xfId="19" xr:uid="{00000000-0005-0000-0000-00003B000000}"/>
    <cellStyle name="Style 17" xfId="20" xr:uid="{00000000-0005-0000-0000-00003C000000}"/>
    <cellStyle name="Style 17 2" xfId="82" xr:uid="{00000000-0005-0000-0000-00003D000000}"/>
    <cellStyle name="Style 18" xfId="21" xr:uid="{00000000-0005-0000-0000-00003E000000}"/>
    <cellStyle name="Style 18 2" xfId="61" xr:uid="{00000000-0005-0000-0000-00003F000000}"/>
    <cellStyle name="Style 19" xfId="83" xr:uid="{00000000-0005-0000-0000-000040000000}"/>
    <cellStyle name="Style 2" xfId="5" xr:uid="{00000000-0005-0000-0000-000041000000}"/>
    <cellStyle name="Style 2 2" xfId="84" xr:uid="{00000000-0005-0000-0000-000042000000}"/>
    <cellStyle name="Style 2 3" xfId="85" xr:uid="{00000000-0005-0000-0000-000043000000}"/>
    <cellStyle name="Style 20" xfId="86" xr:uid="{00000000-0005-0000-0000-000044000000}"/>
    <cellStyle name="Style 21" xfId="87" xr:uid="{00000000-0005-0000-0000-000045000000}"/>
    <cellStyle name="Style 22" xfId="62" xr:uid="{00000000-0005-0000-0000-000046000000}"/>
    <cellStyle name="Style 22 2" xfId="88" xr:uid="{00000000-0005-0000-0000-000047000000}"/>
    <cellStyle name="Style 23" xfId="63" xr:uid="{00000000-0005-0000-0000-000048000000}"/>
    <cellStyle name="Style 23 2" xfId="89" xr:uid="{00000000-0005-0000-0000-000049000000}"/>
    <cellStyle name="Style 24" xfId="64" xr:uid="{00000000-0005-0000-0000-00004A000000}"/>
    <cellStyle name="Style 24 2" xfId="90" xr:uid="{00000000-0005-0000-0000-00004B000000}"/>
    <cellStyle name="Style 25" xfId="91" xr:uid="{00000000-0005-0000-0000-00004C000000}"/>
    <cellStyle name="Style 26" xfId="92" xr:uid="{00000000-0005-0000-0000-00004D000000}"/>
    <cellStyle name="Style 27" xfId="93" xr:uid="{00000000-0005-0000-0000-00004E000000}"/>
    <cellStyle name="Style 28" xfId="94" xr:uid="{00000000-0005-0000-0000-00004F000000}"/>
    <cellStyle name="Style 29" xfId="95" xr:uid="{00000000-0005-0000-0000-000050000000}"/>
    <cellStyle name="Style 3" xfId="6" xr:uid="{00000000-0005-0000-0000-000051000000}"/>
    <cellStyle name="Style 3 2" xfId="96" xr:uid="{00000000-0005-0000-0000-000052000000}"/>
    <cellStyle name="Style 30" xfId="65" xr:uid="{00000000-0005-0000-0000-000053000000}"/>
    <cellStyle name="Style 30 2" xfId="97" xr:uid="{00000000-0005-0000-0000-000054000000}"/>
    <cellStyle name="Style 31" xfId="66" xr:uid="{00000000-0005-0000-0000-000055000000}"/>
    <cellStyle name="Style 31 2" xfId="98" xr:uid="{00000000-0005-0000-0000-000056000000}"/>
    <cellStyle name="Style 32" xfId="99" xr:uid="{00000000-0005-0000-0000-000057000000}"/>
    <cellStyle name="Style 33" xfId="100" xr:uid="{00000000-0005-0000-0000-000058000000}"/>
    <cellStyle name="Style 34" xfId="67" xr:uid="{00000000-0005-0000-0000-000059000000}"/>
    <cellStyle name="Style 34 2" xfId="101" xr:uid="{00000000-0005-0000-0000-00005A000000}"/>
    <cellStyle name="Style 35" xfId="68" xr:uid="{00000000-0005-0000-0000-00005B000000}"/>
    <cellStyle name="Style 35 2" xfId="102" xr:uid="{00000000-0005-0000-0000-00005C000000}"/>
    <cellStyle name="Style 36" xfId="69" xr:uid="{00000000-0005-0000-0000-00005D000000}"/>
    <cellStyle name="Style 36 2" xfId="103" xr:uid="{00000000-0005-0000-0000-00005E000000}"/>
    <cellStyle name="Style 37" xfId="104" xr:uid="{00000000-0005-0000-0000-00005F000000}"/>
    <cellStyle name="Style 38" xfId="105" xr:uid="{00000000-0005-0000-0000-000060000000}"/>
    <cellStyle name="Style 39" xfId="106" xr:uid="{00000000-0005-0000-0000-000061000000}"/>
    <cellStyle name="Style 4" xfId="7" xr:uid="{00000000-0005-0000-0000-000062000000}"/>
    <cellStyle name="Style 4 2" xfId="107" xr:uid="{00000000-0005-0000-0000-000063000000}"/>
    <cellStyle name="Style 40" xfId="108" xr:uid="{00000000-0005-0000-0000-000064000000}"/>
    <cellStyle name="Style 41" xfId="109" xr:uid="{00000000-0005-0000-0000-000065000000}"/>
    <cellStyle name="Style 42" xfId="110" xr:uid="{00000000-0005-0000-0000-000066000000}"/>
    <cellStyle name="Style 43" xfId="111" xr:uid="{00000000-0005-0000-0000-000067000000}"/>
    <cellStyle name="Style 44" xfId="112" xr:uid="{00000000-0005-0000-0000-000068000000}"/>
    <cellStyle name="Style 45" xfId="113" xr:uid="{00000000-0005-0000-0000-000069000000}"/>
    <cellStyle name="Style 46" xfId="114" xr:uid="{00000000-0005-0000-0000-00006A000000}"/>
    <cellStyle name="Style 47" xfId="115" xr:uid="{00000000-0005-0000-0000-00006B000000}"/>
    <cellStyle name="Style 48" xfId="116" xr:uid="{00000000-0005-0000-0000-00006C000000}"/>
    <cellStyle name="Style 49" xfId="117" xr:uid="{00000000-0005-0000-0000-00006D000000}"/>
    <cellStyle name="Style 5" xfId="8" xr:uid="{00000000-0005-0000-0000-00006E000000}"/>
    <cellStyle name="Style 5 2" xfId="118" xr:uid="{00000000-0005-0000-0000-00006F000000}"/>
    <cellStyle name="Style 50" xfId="119" xr:uid="{00000000-0005-0000-0000-000070000000}"/>
    <cellStyle name="Style 51" xfId="120" xr:uid="{00000000-0005-0000-0000-000071000000}"/>
    <cellStyle name="Style 52" xfId="121" xr:uid="{00000000-0005-0000-0000-000072000000}"/>
    <cellStyle name="Style 53" xfId="122" xr:uid="{00000000-0005-0000-0000-000073000000}"/>
    <cellStyle name="Style 54" xfId="123" xr:uid="{00000000-0005-0000-0000-000074000000}"/>
    <cellStyle name="Style 55" xfId="124" xr:uid="{00000000-0005-0000-0000-000075000000}"/>
    <cellStyle name="Style 56" xfId="125" xr:uid="{00000000-0005-0000-0000-000076000000}"/>
    <cellStyle name="Style 57" xfId="126" xr:uid="{00000000-0005-0000-0000-000077000000}"/>
    <cellStyle name="Style 58" xfId="127" xr:uid="{00000000-0005-0000-0000-000078000000}"/>
    <cellStyle name="Style 59" xfId="128" xr:uid="{00000000-0005-0000-0000-000079000000}"/>
    <cellStyle name="Style 6" xfId="9" xr:uid="{00000000-0005-0000-0000-00007A000000}"/>
    <cellStyle name="Style 6 2" xfId="129" xr:uid="{00000000-0005-0000-0000-00007B000000}"/>
    <cellStyle name="Style 60" xfId="130" xr:uid="{00000000-0005-0000-0000-00007C000000}"/>
    <cellStyle name="Style 61" xfId="131" xr:uid="{00000000-0005-0000-0000-00007D000000}"/>
    <cellStyle name="Style 62" xfId="132" xr:uid="{00000000-0005-0000-0000-00007E000000}"/>
    <cellStyle name="Style 63" xfId="133" xr:uid="{00000000-0005-0000-0000-00007F000000}"/>
    <cellStyle name="Style 64" xfId="134" xr:uid="{00000000-0005-0000-0000-000080000000}"/>
    <cellStyle name="Style 65" xfId="135" xr:uid="{00000000-0005-0000-0000-000081000000}"/>
    <cellStyle name="Style 66" xfId="136" xr:uid="{00000000-0005-0000-0000-000082000000}"/>
    <cellStyle name="Style 67" xfId="137" xr:uid="{00000000-0005-0000-0000-000083000000}"/>
    <cellStyle name="Style 7" xfId="10" xr:uid="{00000000-0005-0000-0000-000084000000}"/>
    <cellStyle name="Style 7 2" xfId="138" xr:uid="{00000000-0005-0000-0000-000085000000}"/>
    <cellStyle name="Style 8" xfId="11" xr:uid="{00000000-0005-0000-0000-000086000000}"/>
    <cellStyle name="Style 8 2" xfId="139" xr:uid="{00000000-0005-0000-0000-000087000000}"/>
    <cellStyle name="Style 9" xfId="12" xr:uid="{00000000-0005-0000-0000-000088000000}"/>
  </cellStyles>
  <dxfs count="0"/>
  <tableStyles count="0" defaultTableStyle="TableStyleMedium9" defaultPivotStyle="PivotStyleLight16"/>
  <colors>
    <mruColors>
      <color rgb="FF007CBB"/>
      <color rgb="FF00A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itlyn Greenhill (She/Her)" id="{4CAF0711-412B-478C-A474-4531842085A0}" userId="S::kaitlyn.greenhill@lsv.com.au::61a19be6-29ff-4d6f-b3cf-1c266c64b94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2-07-19T02:01:02.96" personId="{4CAF0711-412B-478C-A474-4531842085A0}" id="{5BB9FABA-408B-4316-AC2B-D388A3D5FC95}" done="1">
    <text>This line is cut off at end</text>
  </threadedComment>
  <threadedComment ref="C13" dT="2022-07-19T02:01:18.88" personId="{4CAF0711-412B-478C-A474-4531842085A0}" id="{FA4F0465-84F3-4EBD-997D-44F226FBD55A}" done="1">
    <text>Spell out ORG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A6" workbookViewId="0"/>
  </sheetViews>
  <sheetFormatPr defaultColWidth="8.7265625" defaultRowHeight="14.5" x14ac:dyDescent="0.35"/>
  <cols>
    <col min="1" max="1" width="48" style="3" customWidth="1"/>
    <col min="2" max="2" width="14.7265625" style="8" customWidth="1"/>
    <col min="3" max="3" width="24.453125" style="6" customWidth="1"/>
    <col min="4" max="4" width="16.54296875" style="6" customWidth="1"/>
    <col min="5" max="5" width="10.1796875" style="3" bestFit="1" customWidth="1"/>
    <col min="6" max="16384" width="8.7265625" style="3"/>
  </cols>
  <sheetData>
    <row r="1" spans="1:7" s="22" customFormat="1" ht="15.5" x14ac:dyDescent="0.35">
      <c r="A1" s="19" t="s">
        <v>0</v>
      </c>
      <c r="B1" s="20" t="s">
        <v>1</v>
      </c>
      <c r="C1" s="21"/>
      <c r="D1" s="21"/>
    </row>
    <row r="2" spans="1:7" s="22" customFormat="1" ht="15.5" x14ac:dyDescent="0.35">
      <c r="A2" s="19" t="s">
        <v>2</v>
      </c>
      <c r="B2" s="20" t="s">
        <v>3</v>
      </c>
      <c r="C2" s="21"/>
      <c r="D2" s="21"/>
    </row>
    <row r="3" spans="1:7" x14ac:dyDescent="0.35">
      <c r="A3" s="4"/>
      <c r="B3" s="5"/>
    </row>
    <row r="4" spans="1:7" x14ac:dyDescent="0.35">
      <c r="A4" s="7" t="s">
        <v>4</v>
      </c>
      <c r="B4" s="5"/>
    </row>
    <row r="5" spans="1:7" x14ac:dyDescent="0.35">
      <c r="A5" s="7" t="s">
        <v>5</v>
      </c>
      <c r="B5" s="5"/>
    </row>
    <row r="6" spans="1:7" x14ac:dyDescent="0.35">
      <c r="A6" s="7" t="s">
        <v>6</v>
      </c>
      <c r="B6" s="5"/>
    </row>
    <row r="7" spans="1:7" x14ac:dyDescent="0.35">
      <c r="A7" s="7" t="s">
        <v>7</v>
      </c>
    </row>
    <row r="8" spans="1:7" x14ac:dyDescent="0.35">
      <c r="A8" s="77" t="s">
        <v>8</v>
      </c>
      <c r="B8" s="78"/>
      <c r="C8" s="77"/>
      <c r="D8" s="77" t="s">
        <v>9</v>
      </c>
    </row>
    <row r="9" spans="1:7" s="22" customFormat="1" ht="15.5" x14ac:dyDescent="0.35">
      <c r="A9" s="23" t="s">
        <v>10</v>
      </c>
      <c r="B9" s="24" t="s">
        <v>11</v>
      </c>
      <c r="C9" s="25" t="s">
        <v>12</v>
      </c>
      <c r="D9" s="25" t="s">
        <v>13</v>
      </c>
    </row>
    <row r="10" spans="1:7" x14ac:dyDescent="0.35">
      <c r="A10" s="9" t="s">
        <v>14</v>
      </c>
      <c r="B10" s="10">
        <f>SUM(Calculations!F12)</f>
        <v>2970</v>
      </c>
      <c r="C10" s="79" t="s">
        <v>15</v>
      </c>
      <c r="D10" s="11"/>
      <c r="G10" s="12"/>
    </row>
    <row r="11" spans="1:7" x14ac:dyDescent="0.35">
      <c r="A11" s="9" t="s">
        <v>16</v>
      </c>
      <c r="B11" s="13">
        <f>SUM(Calculations!F17)</f>
        <v>3530</v>
      </c>
      <c r="C11" s="80" t="s">
        <v>15</v>
      </c>
      <c r="D11" s="11"/>
      <c r="G11" s="12"/>
    </row>
    <row r="12" spans="1:7" x14ac:dyDescent="0.35">
      <c r="A12" s="9" t="s">
        <v>17</v>
      </c>
      <c r="B12" s="13">
        <f>SUM(Calculations!F26)</f>
        <v>3014</v>
      </c>
      <c r="C12" s="80" t="s">
        <v>15</v>
      </c>
      <c r="D12" s="11"/>
    </row>
    <row r="13" spans="1:7" x14ac:dyDescent="0.35">
      <c r="A13" s="9" t="s">
        <v>18</v>
      </c>
      <c r="B13" s="13">
        <f>SUM(Calculations!F28)</f>
        <v>9345</v>
      </c>
      <c r="C13" s="80" t="s">
        <v>19</v>
      </c>
      <c r="D13" s="11"/>
      <c r="G13" s="12"/>
    </row>
    <row r="14" spans="1:7" x14ac:dyDescent="0.35">
      <c r="A14" s="9" t="str">
        <f>Calculations!A31</f>
        <v>Accommodation</v>
      </c>
      <c r="B14" s="13">
        <f>SUM(Calculations!F33)</f>
        <v>450</v>
      </c>
      <c r="C14" s="80" t="s">
        <v>15</v>
      </c>
      <c r="D14" s="11"/>
      <c r="G14" s="12"/>
    </row>
    <row r="15" spans="1:7" x14ac:dyDescent="0.35">
      <c r="A15" s="9" t="s">
        <v>20</v>
      </c>
      <c r="B15" s="13">
        <f>SUM(Calculations!F36)</f>
        <v>42.5</v>
      </c>
      <c r="C15" s="80" t="s">
        <v>19</v>
      </c>
      <c r="D15" s="11"/>
      <c r="G15" s="12"/>
    </row>
    <row r="16" spans="1:7" x14ac:dyDescent="0.35">
      <c r="A16" s="9" t="s">
        <v>21</v>
      </c>
      <c r="B16" s="13">
        <f>SUM(Calculations!F39)</f>
        <v>1680</v>
      </c>
      <c r="C16" s="80" t="s">
        <v>19</v>
      </c>
      <c r="D16" s="11"/>
      <c r="G16" s="12"/>
    </row>
    <row r="17" spans="1:7" x14ac:dyDescent="0.35">
      <c r="A17" s="9" t="s">
        <v>22</v>
      </c>
      <c r="B17" s="13">
        <f>SUM(Calculations!F42)</f>
        <v>480</v>
      </c>
      <c r="C17" s="80" t="s">
        <v>19</v>
      </c>
      <c r="D17" s="11"/>
      <c r="G17" s="12"/>
    </row>
    <row r="18" spans="1:7" x14ac:dyDescent="0.35">
      <c r="A18" s="9" t="s">
        <v>23</v>
      </c>
      <c r="B18" s="13">
        <f>SUM(Calculations!F45)</f>
        <v>480</v>
      </c>
      <c r="C18" s="80" t="s">
        <v>19</v>
      </c>
      <c r="D18" s="11"/>
      <c r="G18" s="12"/>
    </row>
    <row r="19" spans="1:7" x14ac:dyDescent="0.35">
      <c r="A19" s="9" t="s">
        <v>24</v>
      </c>
      <c r="B19" s="13">
        <f>SUM(Calculations!F49)</f>
        <v>386.75</v>
      </c>
      <c r="C19" s="80"/>
      <c r="D19" s="11" t="s">
        <v>25</v>
      </c>
      <c r="G19" s="12"/>
    </row>
    <row r="20" spans="1:7" x14ac:dyDescent="0.35">
      <c r="A20" s="9" t="s">
        <v>26</v>
      </c>
      <c r="B20" s="13">
        <f>SUM(Calculations!F52)</f>
        <v>500</v>
      </c>
      <c r="C20" s="80"/>
      <c r="D20" s="11" t="s">
        <v>25</v>
      </c>
      <c r="G20" s="12"/>
    </row>
    <row r="21" spans="1:7" x14ac:dyDescent="0.35">
      <c r="A21" s="9" t="s">
        <v>27</v>
      </c>
      <c r="B21" s="13">
        <f>SUM(Calculations!F53)</f>
        <v>25</v>
      </c>
      <c r="C21" s="80"/>
      <c r="D21" s="11" t="s">
        <v>25</v>
      </c>
      <c r="G21" s="12"/>
    </row>
    <row r="22" spans="1:7" x14ac:dyDescent="0.35">
      <c r="A22" s="9"/>
      <c r="B22" s="13"/>
      <c r="C22" s="11"/>
      <c r="D22" s="11"/>
    </row>
    <row r="23" spans="1:7" x14ac:dyDescent="0.35">
      <c r="A23" s="15" t="s">
        <v>28</v>
      </c>
      <c r="B23" s="14">
        <f>SUM(B10:B22)</f>
        <v>22903.25</v>
      </c>
      <c r="C23" s="15"/>
      <c r="D23" s="15"/>
    </row>
    <row r="26" spans="1:7" s="22" customFormat="1" ht="15.5" x14ac:dyDescent="0.35">
      <c r="A26" s="23" t="s">
        <v>29</v>
      </c>
      <c r="B26" s="24" t="s">
        <v>11</v>
      </c>
      <c r="C26" s="26"/>
      <c r="D26" s="26"/>
    </row>
    <row r="27" spans="1:7" x14ac:dyDescent="0.35">
      <c r="A27" s="16" t="s">
        <v>30</v>
      </c>
      <c r="B27" s="17">
        <f>SUMIFS(B10:B22,C10:C22,"ORG/Participant Fee")-B30</f>
        <v>9527.5</v>
      </c>
      <c r="C27" s="27" t="s">
        <v>31</v>
      </c>
    </row>
    <row r="28" spans="1:7" x14ac:dyDescent="0.35">
      <c r="A28" s="16" t="s">
        <v>32</v>
      </c>
      <c r="B28" s="17">
        <f>SUMIFS(B10:B22,D10:D22,"ORG")</f>
        <v>911.75</v>
      </c>
    </row>
    <row r="29" spans="1:7" x14ac:dyDescent="0.35">
      <c r="A29" s="9" t="s">
        <v>33</v>
      </c>
      <c r="B29" s="17">
        <f>SUMIFS(B10:B22,C10:C22,"Funding Body")</f>
        <v>9964</v>
      </c>
    </row>
    <row r="30" spans="1:7" x14ac:dyDescent="0.35">
      <c r="A30" s="9" t="s">
        <v>34</v>
      </c>
      <c r="B30" s="17">
        <f>SUM(C30*Calculations!B4)</f>
        <v>2500</v>
      </c>
      <c r="C30" s="18">
        <v>50</v>
      </c>
    </row>
    <row r="31" spans="1:7" x14ac:dyDescent="0.35">
      <c r="A31" s="9" t="s">
        <v>35</v>
      </c>
      <c r="B31" s="13">
        <f>SUMIFS(B10:B22,C10:C22,"Partner")</f>
        <v>0</v>
      </c>
    </row>
    <row r="32" spans="1:7" x14ac:dyDescent="0.35">
      <c r="A32" s="9" t="s">
        <v>36</v>
      </c>
      <c r="B32" s="13">
        <f>SUMIFS(B10:B22,D10:D22,"Partner")</f>
        <v>0</v>
      </c>
    </row>
    <row r="33" spans="1:3" x14ac:dyDescent="0.35">
      <c r="A33" s="15" t="s">
        <v>28</v>
      </c>
      <c r="B33" s="14">
        <f>SUM(B27:B32)</f>
        <v>22903.25</v>
      </c>
      <c r="C33" s="7" t="s">
        <v>37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tabSelected="1" topLeftCell="A22" workbookViewId="0">
      <selection activeCell="D29" sqref="D29"/>
    </sheetView>
  </sheetViews>
  <sheetFormatPr defaultColWidth="8.7265625" defaultRowHeight="14.5" x14ac:dyDescent="0.35"/>
  <cols>
    <col min="1" max="1" width="38.81640625" style="3" customWidth="1"/>
    <col min="2" max="2" width="8.7265625" style="3" customWidth="1"/>
    <col min="3" max="3" width="15.54296875" style="3" bestFit="1" customWidth="1"/>
    <col min="4" max="4" width="27.7265625" style="3" customWidth="1"/>
    <col min="5" max="5" width="10.54296875" style="3" customWidth="1"/>
    <col min="6" max="6" width="15.1796875" style="54" customWidth="1"/>
    <col min="7" max="7" width="8.7265625" style="3"/>
    <col min="8" max="8" width="13.453125" style="3" bestFit="1" customWidth="1"/>
    <col min="9" max="9" width="12.453125" style="3" customWidth="1"/>
    <col min="10" max="10" width="8.7265625" style="12"/>
    <col min="11" max="16384" width="8.7265625" style="3"/>
  </cols>
  <sheetData>
    <row r="1" spans="1:10" s="22" customFormat="1" ht="15.5" x14ac:dyDescent="0.35">
      <c r="A1" s="19" t="s">
        <v>38</v>
      </c>
      <c r="B1" s="81" t="s">
        <v>39</v>
      </c>
      <c r="C1" s="81"/>
      <c r="D1" s="81"/>
      <c r="E1" s="81"/>
      <c r="F1" s="81"/>
      <c r="G1" s="72"/>
      <c r="H1" s="72"/>
      <c r="I1" s="72"/>
      <c r="J1" s="50"/>
    </row>
    <row r="2" spans="1:10" x14ac:dyDescent="0.35">
      <c r="A2" s="4"/>
      <c r="B2" s="81"/>
      <c r="C2" s="81"/>
      <c r="D2" s="81"/>
      <c r="E2" s="81"/>
      <c r="F2" s="81"/>
    </row>
    <row r="3" spans="1:10" ht="15.5" x14ac:dyDescent="0.35">
      <c r="A3" s="4"/>
      <c r="B3" s="76"/>
      <c r="C3" s="76"/>
      <c r="D3" s="76"/>
      <c r="E3" s="76"/>
      <c r="F3" s="76"/>
      <c r="J3" s="41"/>
    </row>
    <row r="4" spans="1:10" x14ac:dyDescent="0.35">
      <c r="A4" s="49" t="s">
        <v>40</v>
      </c>
      <c r="B4" s="30">
        <v>50</v>
      </c>
      <c r="C4" s="3" t="s">
        <v>41</v>
      </c>
      <c r="D4" s="31">
        <v>5</v>
      </c>
      <c r="E4" s="31"/>
      <c r="F4" s="55"/>
      <c r="G4" s="32"/>
      <c r="H4" s="74" t="s">
        <v>42</v>
      </c>
      <c r="I4" s="73"/>
    </row>
    <row r="5" spans="1:10" x14ac:dyDescent="0.35">
      <c r="A5" s="4"/>
      <c r="H5" s="74"/>
      <c r="I5" s="75" t="s">
        <v>43</v>
      </c>
    </row>
    <row r="6" spans="1:10" x14ac:dyDescent="0.35">
      <c r="A6" s="51" t="s">
        <v>42</v>
      </c>
      <c r="B6" s="28"/>
      <c r="C6" s="28"/>
      <c r="D6" s="28"/>
      <c r="E6" s="28"/>
      <c r="F6" s="56"/>
      <c r="H6" s="74" t="s">
        <v>44</v>
      </c>
      <c r="I6" s="33">
        <v>35</v>
      </c>
    </row>
    <row r="7" spans="1:10" ht="53.5" x14ac:dyDescent="0.35">
      <c r="B7" s="34" t="s">
        <v>45</v>
      </c>
      <c r="C7" s="35" t="s">
        <v>46</v>
      </c>
      <c r="D7" s="35" t="s">
        <v>47</v>
      </c>
      <c r="E7" s="35" t="s">
        <v>48</v>
      </c>
      <c r="F7" s="36" t="s">
        <v>49</v>
      </c>
      <c r="H7" s="74" t="s">
        <v>50</v>
      </c>
      <c r="I7" s="33">
        <v>38</v>
      </c>
    </row>
    <row r="8" spans="1:10" x14ac:dyDescent="0.35">
      <c r="A8" s="29" t="s">
        <v>51</v>
      </c>
      <c r="B8" s="37">
        <f>SUM(B4/100)</f>
        <v>0.5</v>
      </c>
      <c r="C8" s="38">
        <v>3</v>
      </c>
      <c r="D8" s="39">
        <f>SUM(I6)</f>
        <v>35</v>
      </c>
      <c r="E8" s="40">
        <v>1.35</v>
      </c>
      <c r="F8" s="58">
        <f>SUM(B8*C8*D8*E8)</f>
        <v>70.875</v>
      </c>
      <c r="H8" s="74" t="s">
        <v>52</v>
      </c>
      <c r="I8" s="33">
        <v>31</v>
      </c>
      <c r="J8" s="41"/>
    </row>
    <row r="9" spans="1:10" x14ac:dyDescent="0.35">
      <c r="A9" s="29" t="s">
        <v>53</v>
      </c>
      <c r="B9" s="42">
        <f>SUM(B4/10)</f>
        <v>5</v>
      </c>
      <c r="C9" s="38">
        <v>2.5</v>
      </c>
      <c r="D9" s="39">
        <f>SUM(I8)</f>
        <v>31</v>
      </c>
      <c r="E9" s="40">
        <v>1.35</v>
      </c>
      <c r="F9" s="58">
        <f>SUM(B9*C9*D9*E9)</f>
        <v>523.125</v>
      </c>
      <c r="I9" s="12"/>
    </row>
    <row r="10" spans="1:10" x14ac:dyDescent="0.35">
      <c r="A10" s="29" t="s">
        <v>54</v>
      </c>
      <c r="B10" s="42">
        <v>1</v>
      </c>
      <c r="C10" s="38">
        <v>2</v>
      </c>
      <c r="D10" s="39">
        <f>SUM(I6)</f>
        <v>35</v>
      </c>
      <c r="E10" s="40">
        <v>1.35</v>
      </c>
      <c r="F10" s="58">
        <f>SUM(B10*C10*D10*E10)</f>
        <v>94.5</v>
      </c>
      <c r="I10" s="12"/>
    </row>
    <row r="11" spans="1:10" x14ac:dyDescent="0.35">
      <c r="A11" s="43"/>
      <c r="B11" s="43"/>
      <c r="C11" s="44"/>
      <c r="D11" s="45" t="s">
        <v>55</v>
      </c>
      <c r="E11" s="45"/>
      <c r="F11" s="58">
        <f>SUM(F8:F9)</f>
        <v>594</v>
      </c>
    </row>
    <row r="12" spans="1:10" x14ac:dyDescent="0.35">
      <c r="A12" s="43"/>
      <c r="B12" s="43"/>
      <c r="C12" s="44"/>
      <c r="D12" s="52" t="s">
        <v>56</v>
      </c>
      <c r="E12" s="52"/>
      <c r="F12" s="59">
        <f>SUM(F11*D4)</f>
        <v>2970</v>
      </c>
    </row>
    <row r="13" spans="1:10" x14ac:dyDescent="0.35">
      <c r="A13" s="1" t="s">
        <v>57</v>
      </c>
      <c r="B13" s="28"/>
      <c r="C13" s="28"/>
      <c r="D13" s="28"/>
      <c r="E13" s="28"/>
      <c r="F13" s="60"/>
    </row>
    <row r="14" spans="1:10" x14ac:dyDescent="0.35">
      <c r="B14" s="3" t="s">
        <v>58</v>
      </c>
      <c r="C14" s="3" t="s">
        <v>59</v>
      </c>
      <c r="D14" s="3" t="s">
        <v>60</v>
      </c>
      <c r="F14" s="58"/>
    </row>
    <row r="15" spans="1:10" x14ac:dyDescent="0.35">
      <c r="A15" s="3" t="s">
        <v>61</v>
      </c>
      <c r="B15" s="46">
        <v>10</v>
      </c>
      <c r="C15" s="46">
        <v>8</v>
      </c>
      <c r="D15" s="47">
        <f>SUM(I8)</f>
        <v>31</v>
      </c>
      <c r="F15" s="61">
        <f>SUM(B15*C15*D15)</f>
        <v>2480</v>
      </c>
    </row>
    <row r="16" spans="1:10" x14ac:dyDescent="0.35">
      <c r="A16" s="3" t="s">
        <v>62</v>
      </c>
      <c r="B16" s="46">
        <v>3</v>
      </c>
      <c r="C16" s="46">
        <v>1</v>
      </c>
      <c r="D16" s="33">
        <v>350</v>
      </c>
      <c r="F16" s="61">
        <f>SUM(B16*C16*D16)</f>
        <v>1050</v>
      </c>
    </row>
    <row r="17" spans="1:9" x14ac:dyDescent="0.35">
      <c r="D17" s="53" t="s">
        <v>56</v>
      </c>
      <c r="E17" s="4"/>
      <c r="F17" s="62">
        <f>SUM(F15:F16)</f>
        <v>3530</v>
      </c>
    </row>
    <row r="18" spans="1:9" x14ac:dyDescent="0.35">
      <c r="A18" s="1" t="s">
        <v>63</v>
      </c>
      <c r="B18" s="28"/>
      <c r="C18" s="28"/>
      <c r="D18" s="28"/>
      <c r="E18" s="28"/>
      <c r="F18" s="60"/>
    </row>
    <row r="19" spans="1:9" x14ac:dyDescent="0.35">
      <c r="B19" s="3" t="s">
        <v>64</v>
      </c>
      <c r="D19" s="3" t="s">
        <v>65</v>
      </c>
      <c r="F19" s="61"/>
    </row>
    <row r="20" spans="1:9" x14ac:dyDescent="0.35">
      <c r="A20" s="46" t="s">
        <v>66</v>
      </c>
      <c r="B20" s="46">
        <v>11</v>
      </c>
      <c r="D20" s="46">
        <v>198</v>
      </c>
      <c r="F20" s="58">
        <f>SUM(B20*D20)</f>
        <v>2178</v>
      </c>
    </row>
    <row r="21" spans="1:9" x14ac:dyDescent="0.35">
      <c r="A21" s="46" t="s">
        <v>67</v>
      </c>
      <c r="B21" s="46">
        <v>11</v>
      </c>
      <c r="D21" s="46">
        <v>76</v>
      </c>
      <c r="F21" s="58">
        <f t="shared" ref="F21:F24" si="0">SUM(B21*D21)</f>
        <v>836</v>
      </c>
    </row>
    <row r="22" spans="1:9" x14ac:dyDescent="0.35">
      <c r="A22" s="46" t="s">
        <v>68</v>
      </c>
      <c r="B22" s="46"/>
      <c r="D22" s="46"/>
      <c r="F22" s="58">
        <f t="shared" si="0"/>
        <v>0</v>
      </c>
    </row>
    <row r="23" spans="1:9" x14ac:dyDescent="0.35">
      <c r="A23" s="46" t="s">
        <v>69</v>
      </c>
      <c r="B23" s="46"/>
      <c r="D23" s="46"/>
      <c r="F23" s="58">
        <f t="shared" si="0"/>
        <v>0</v>
      </c>
    </row>
    <row r="24" spans="1:9" x14ac:dyDescent="0.35">
      <c r="A24" s="46" t="s">
        <v>70</v>
      </c>
      <c r="B24" s="46"/>
      <c r="D24" s="46"/>
      <c r="F24" s="58">
        <f t="shared" si="0"/>
        <v>0</v>
      </c>
    </row>
    <row r="25" spans="1:9" x14ac:dyDescent="0.35">
      <c r="A25" s="46" t="s">
        <v>71</v>
      </c>
      <c r="B25" s="46"/>
      <c r="D25" s="46"/>
      <c r="F25" s="58">
        <f>SUM(B25*D25)</f>
        <v>0</v>
      </c>
    </row>
    <row r="26" spans="1:9" x14ac:dyDescent="0.35">
      <c r="D26" s="53" t="s">
        <v>56</v>
      </c>
      <c r="E26" s="4"/>
      <c r="F26" s="57">
        <f>SUM(F20:F25)</f>
        <v>3014</v>
      </c>
    </row>
    <row r="27" spans="1:9" x14ac:dyDescent="0.35">
      <c r="A27" s="1" t="s">
        <v>18</v>
      </c>
      <c r="B27" s="28"/>
      <c r="C27" s="28"/>
      <c r="D27" s="28"/>
      <c r="E27" s="28"/>
      <c r="F27" s="60"/>
      <c r="H27" s="82" t="s">
        <v>72</v>
      </c>
      <c r="I27" s="82"/>
    </row>
    <row r="28" spans="1:9" x14ac:dyDescent="0.35">
      <c r="A28" s="3" t="s">
        <v>96</v>
      </c>
      <c r="B28" s="3">
        <v>1</v>
      </c>
      <c r="D28" s="46">
        <v>9345</v>
      </c>
      <c r="F28" s="58">
        <f t="shared" ref="F28:F29" si="1">SUM(B28*D28)</f>
        <v>9345</v>
      </c>
      <c r="H28" s="82"/>
      <c r="I28" s="82"/>
    </row>
    <row r="29" spans="1:9" x14ac:dyDescent="0.35">
      <c r="A29" s="3" t="s">
        <v>73</v>
      </c>
      <c r="B29" s="3">
        <f>B4</f>
        <v>50</v>
      </c>
      <c r="D29" s="46">
        <f>36+8</f>
        <v>44</v>
      </c>
      <c r="F29" s="58">
        <f t="shared" si="1"/>
        <v>2200</v>
      </c>
      <c r="H29" s="74" t="s">
        <v>74</v>
      </c>
      <c r="I29" s="33">
        <v>6210</v>
      </c>
    </row>
    <row r="30" spans="1:9" x14ac:dyDescent="0.35">
      <c r="D30" s="53" t="s">
        <v>56</v>
      </c>
      <c r="F30" s="57">
        <f>SUM(F28:F29)</f>
        <v>11545</v>
      </c>
      <c r="H30" s="74" t="s">
        <v>75</v>
      </c>
      <c r="I30" s="33">
        <v>3135</v>
      </c>
    </row>
    <row r="31" spans="1:9" x14ac:dyDescent="0.35">
      <c r="A31" s="1" t="s">
        <v>76</v>
      </c>
      <c r="B31" s="28"/>
      <c r="C31" s="28"/>
      <c r="D31" s="63"/>
      <c r="E31" s="28"/>
      <c r="F31" s="64"/>
    </row>
    <row r="32" spans="1:9" x14ac:dyDescent="0.35">
      <c r="B32" s="3" t="s">
        <v>77</v>
      </c>
      <c r="C32" s="3" t="s">
        <v>78</v>
      </c>
      <c r="D32" s="3" t="s">
        <v>79</v>
      </c>
      <c r="F32" s="58"/>
    </row>
    <row r="33" spans="1:6" x14ac:dyDescent="0.35">
      <c r="A33" s="3" t="s">
        <v>80</v>
      </c>
      <c r="B33" s="46">
        <v>1</v>
      </c>
      <c r="C33" s="46">
        <v>3</v>
      </c>
      <c r="D33" s="46">
        <v>150</v>
      </c>
      <c r="F33" s="57">
        <f>SUM(B33*C33*D33)</f>
        <v>450</v>
      </c>
    </row>
    <row r="34" spans="1:6" x14ac:dyDescent="0.35">
      <c r="A34" s="1" t="s">
        <v>81</v>
      </c>
      <c r="B34" s="28"/>
      <c r="C34" s="28"/>
      <c r="D34" s="28"/>
      <c r="E34" s="28"/>
      <c r="F34" s="60"/>
    </row>
    <row r="35" spans="1:6" x14ac:dyDescent="0.35">
      <c r="B35" s="3" t="s">
        <v>82</v>
      </c>
      <c r="C35" s="3" t="s">
        <v>83</v>
      </c>
      <c r="D35" s="3" t="s">
        <v>84</v>
      </c>
      <c r="F35" s="58"/>
    </row>
    <row r="36" spans="1:6" x14ac:dyDescent="0.35">
      <c r="A36" s="4" t="s">
        <v>85</v>
      </c>
      <c r="B36" s="46">
        <v>10</v>
      </c>
      <c r="C36" s="46">
        <f>SUM(D4)</f>
        <v>5</v>
      </c>
      <c r="D36" s="6">
        <v>0.85</v>
      </c>
      <c r="E36" s="6"/>
      <c r="F36" s="65">
        <f>SUM(B36*C36*D36)</f>
        <v>42.5</v>
      </c>
    </row>
    <row r="37" spans="1:6" x14ac:dyDescent="0.35">
      <c r="A37" s="1" t="s">
        <v>86</v>
      </c>
      <c r="B37" s="28"/>
      <c r="C37" s="28"/>
      <c r="D37" s="2"/>
      <c r="E37" s="2"/>
      <c r="F37" s="56"/>
    </row>
    <row r="38" spans="1:6" ht="31.5" customHeight="1" x14ac:dyDescent="0.35">
      <c r="B38" s="48" t="s">
        <v>87</v>
      </c>
      <c r="C38" s="3" t="s">
        <v>88</v>
      </c>
      <c r="D38" s="3" t="s">
        <v>89</v>
      </c>
    </row>
    <row r="39" spans="1:6" x14ac:dyDescent="0.35">
      <c r="A39" s="4" t="s">
        <v>21</v>
      </c>
      <c r="B39" s="46">
        <v>1</v>
      </c>
      <c r="C39" s="46">
        <v>7</v>
      </c>
      <c r="D39" s="46">
        <f>SUM(32*7.5)</f>
        <v>240</v>
      </c>
      <c r="F39" s="66">
        <f>SUM(B39*C39*D39)</f>
        <v>1680</v>
      </c>
    </row>
    <row r="40" spans="1:6" x14ac:dyDescent="0.35">
      <c r="A40" s="43"/>
      <c r="B40" s="43"/>
      <c r="C40" s="44"/>
      <c r="D40" s="45"/>
      <c r="E40" s="45"/>
      <c r="F40" s="55"/>
    </row>
    <row r="41" spans="1:6" ht="31.5" customHeight="1" x14ac:dyDescent="0.35">
      <c r="B41" s="48" t="s">
        <v>87</v>
      </c>
      <c r="C41" s="3" t="s">
        <v>88</v>
      </c>
      <c r="D41" s="3" t="s">
        <v>89</v>
      </c>
    </row>
    <row r="42" spans="1:6" x14ac:dyDescent="0.35">
      <c r="A42" s="4" t="s">
        <v>22</v>
      </c>
      <c r="B42" s="46">
        <v>1</v>
      </c>
      <c r="C42" s="46">
        <v>2</v>
      </c>
      <c r="D42" s="46">
        <f>SUM(32*7.5)</f>
        <v>240</v>
      </c>
      <c r="F42" s="65">
        <f>SUM(B42*C42*D42)</f>
        <v>480</v>
      </c>
    </row>
    <row r="43" spans="1:6" x14ac:dyDescent="0.35">
      <c r="A43" s="43"/>
      <c r="B43" s="43"/>
      <c r="C43" s="44"/>
      <c r="D43" s="45"/>
      <c r="E43" s="45"/>
      <c r="F43" s="55"/>
    </row>
    <row r="44" spans="1:6" ht="31.5" customHeight="1" x14ac:dyDescent="0.35">
      <c r="B44" s="48" t="s">
        <v>87</v>
      </c>
      <c r="C44" s="3" t="s">
        <v>88</v>
      </c>
      <c r="D44" s="3" t="s">
        <v>89</v>
      </c>
    </row>
    <row r="45" spans="1:6" x14ac:dyDescent="0.35">
      <c r="A45" s="4" t="s">
        <v>23</v>
      </c>
      <c r="B45" s="46">
        <v>1</v>
      </c>
      <c r="C45" s="46">
        <v>2</v>
      </c>
      <c r="D45" s="46">
        <f>SUM(32*7.5)</f>
        <v>240</v>
      </c>
      <c r="F45" s="65">
        <f>SUM(B45*C45*D45)</f>
        <v>480</v>
      </c>
    </row>
    <row r="46" spans="1:6" x14ac:dyDescent="0.35">
      <c r="A46" s="43"/>
      <c r="B46" s="43"/>
      <c r="C46" s="44"/>
      <c r="D46" s="45"/>
      <c r="E46" s="45"/>
      <c r="F46" s="55"/>
    </row>
    <row r="47" spans="1:6" x14ac:dyDescent="0.35">
      <c r="A47" s="67" t="s">
        <v>90</v>
      </c>
      <c r="B47" s="68"/>
      <c r="C47" s="69"/>
      <c r="D47" s="70"/>
      <c r="E47" s="70"/>
      <c r="F47" s="71"/>
    </row>
    <row r="48" spans="1:6" ht="31.5" customHeight="1" x14ac:dyDescent="0.35">
      <c r="B48" s="48" t="s">
        <v>87</v>
      </c>
      <c r="C48" s="3" t="s">
        <v>88</v>
      </c>
      <c r="D48" s="3" t="s">
        <v>91</v>
      </c>
    </row>
    <row r="49" spans="1:6" x14ac:dyDescent="0.35">
      <c r="A49" s="4" t="s">
        <v>92</v>
      </c>
      <c r="B49" s="46">
        <f>SUM(B39)</f>
        <v>1</v>
      </c>
      <c r="C49" s="46">
        <f>SUM(C39)</f>
        <v>7</v>
      </c>
      <c r="D49" s="46">
        <v>55.25</v>
      </c>
      <c r="F49" s="54">
        <f>SUM(B49*C49*D49)</f>
        <v>386.75</v>
      </c>
    </row>
    <row r="51" spans="1:6" x14ac:dyDescent="0.35">
      <c r="D51" s="3" t="s">
        <v>93</v>
      </c>
    </row>
    <row r="52" spans="1:6" x14ac:dyDescent="0.35">
      <c r="A52" s="4" t="s">
        <v>94</v>
      </c>
      <c r="B52" s="3">
        <f>SUM(B4)</f>
        <v>50</v>
      </c>
      <c r="D52" s="46">
        <f>SUM(10000/200)*20%</f>
        <v>10</v>
      </c>
      <c r="F52" s="54">
        <f>SUM(B52*D52)</f>
        <v>500</v>
      </c>
    </row>
    <row r="53" spans="1:6" x14ac:dyDescent="0.35">
      <c r="A53" s="4" t="s">
        <v>95</v>
      </c>
      <c r="B53" s="3">
        <f>SUM(B4)</f>
        <v>50</v>
      </c>
      <c r="D53" s="46">
        <v>0.5</v>
      </c>
      <c r="F53" s="54">
        <f>SUM(B53*D53)</f>
        <v>25</v>
      </c>
    </row>
  </sheetData>
  <mergeCells count="2">
    <mergeCell ref="B1:F2"/>
    <mergeCell ref="H27:I28"/>
  </mergeCells>
  <phoneticPr fontId="20" type="noConversion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230D-4C18-4D0F-8AB8-E1ACB1CF7EB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a8369-2533-4c46-b22a-30ac7b10bb90" xsi:nil="true"/>
    <lcf76f155ced4ddcb4097134ff3c332f xmlns="3c41a2a7-9d6a-48a7-add9-6a9495036c27">
      <Terms xmlns="http://schemas.microsoft.com/office/infopath/2007/PartnerControls"/>
    </lcf76f155ced4ddcb4097134ff3c332f>
    <Private xmlns="3c41a2a7-9d6a-48a7-add9-6a9495036c27">
      <UserInfo>
        <DisplayName/>
        <AccountId xsi:nil="true"/>
        <AccountType/>
      </UserInfo>
    </Private>
    <_Flow_SignoffStatus xmlns="3c41a2a7-9d6a-48a7-add9-6a9495036c27" xsi:nil="true"/>
    <Comments xmlns="3c41a2a7-9d6a-48a7-add9-6a9495036c27" xsi:nil="true"/>
    <Collaborationwith xmlns="3c41a2a7-9d6a-48a7-add9-6a9495036c27">
      <UserInfo>
        <DisplayName/>
        <AccountId xsi:nil="true"/>
        <AccountType/>
      </UserInfo>
    </Collaborationwith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6B1582AA6094D875D957AC202CC24" ma:contentTypeVersion="31" ma:contentTypeDescription="Create a new document." ma:contentTypeScope="" ma:versionID="96156955b1f2b1787c26cc89bb29c845">
  <xsd:schema xmlns:xsd="http://www.w3.org/2001/XMLSchema" xmlns:xs="http://www.w3.org/2001/XMLSchema" xmlns:p="http://schemas.microsoft.com/office/2006/metadata/properties" xmlns:ns2="3c41a2a7-9d6a-48a7-add9-6a9495036c27" xmlns:ns3="772a8369-2533-4c46-b22a-30ac7b10bb90" targetNamespace="http://schemas.microsoft.com/office/2006/metadata/properties" ma:root="true" ma:fieldsID="422953b6de49cf1775014c2718566f00" ns2:_="" ns3:_="">
    <xsd:import namespace="3c41a2a7-9d6a-48a7-add9-6a9495036c27"/>
    <xsd:import namespace="772a8369-2533-4c46-b22a-30ac7b10bb9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Collaborationwith" minOccurs="0"/>
                <xsd:element ref="ns2:Comments" minOccurs="0"/>
                <xsd:element ref="ns2:_Flow_SignoffStatus" minOccurs="0"/>
                <xsd:element ref="ns2:Priv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1a2a7-9d6a-48a7-add9-6a9495036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a39dd63-0107-412e-9f3b-6a83be519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llaborationwith" ma:index="23" nillable="true" ma:displayName="Collaboration with" ma:description="This folder is managed by" ma:format="Dropdown" ma:list="UserInfo" ma:SharePointGroup="0" ma:internalName="Collaborationwith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24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ivate" ma:index="26" nillable="true" ma:displayName="Access" ma:format="Dropdown" ma:list="UserInfo" ma:SharePointGroup="0" ma:internalName="Privat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a8369-2533-4c46-b22a-30ac7b10bb9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803d37b-cbd8-4381-b7dd-2126e9168d69}" ma:internalName="TaxCatchAll" ma:showField="CatchAllData" ma:web="772a8369-2533-4c46-b22a-30ac7b10bb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C85AEF-672D-4BCD-B716-0F0194ACBE1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1b5a344-98f8-4642-bee0-642f25b3909c"/>
    <ds:schemaRef ds:uri="ee1c4ba4-7075-4672-a42a-5f8196fcd65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5A5D94-BC6D-4B2E-87A0-C3F27594C657}"/>
</file>

<file path=customXml/itemProps3.xml><?xml version="1.0" encoding="utf-8"?>
<ds:datastoreItem xmlns:ds="http://schemas.openxmlformats.org/officeDocument/2006/customXml" ds:itemID="{C33C9A78-1AA6-4E0D-A865-B42DCD919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Calculations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Ahmelman</dc:creator>
  <cp:keywords/>
  <dc:description/>
  <cp:lastModifiedBy>Jodie Walker (She/Her)</cp:lastModifiedBy>
  <cp:revision/>
  <dcterms:created xsi:type="dcterms:W3CDTF">2011-12-07T12:20:56Z</dcterms:created>
  <dcterms:modified xsi:type="dcterms:W3CDTF">2024-07-01T03:39:14Z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0x01010028D23FB8E6EEFF42B89069AA26B3F429</vt:lpwstr>
  </property>
  <property fmtid="{D5CDD505-2E9C-101B-9397-08002B2CF9AE}" pid="3" name="Order">
    <vt:r8>141800</vt:r8>
  </property>
  <property fmtid="{D5CDD505-2E9C-101B-9397-08002B2CF9AE}" pid="4" name="AuthorIds_UIVersion_7680">
    <vt:lpwstr>20</vt:lpwstr>
  </property>
  <property fmtid="{D5CDD505-2E9C-101B-9397-08002B2CF9AE}" pid="5" name="AuthorIds_UIVersion_9216">
    <vt:lpwstr>20</vt:lpwstr>
  </property>
  <property fmtid="{D5CDD505-2E9C-101B-9397-08002B2CF9AE}" pid="6" name="MediaServiceImageTags">
    <vt:lpwstr/>
  </property>
</Properties>
</file>